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5440" windowHeight="15990" tabRatio="500"/>
  </bookViews>
  <sheets>
    <sheet name="Bestellung" sheetId="1" r:id="rId1"/>
    <sheet name="Setup" sheetId="2" state="hidden" r:id="rId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2"/>
  <c r="D25"/>
  <c r="I3" i="1"/>
  <c r="J3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H20" i="2"/>
  <c r="I2" i="1"/>
  <c r="J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K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H3" i="2"/>
  <c r="K2" i="1"/>
  <c r="C31"/>
  <c r="D3" i="2"/>
  <c r="D20"/>
  <c r="D2" i="1"/>
  <c r="D4" i="2"/>
  <c r="D5"/>
  <c r="D6"/>
  <c r="D7"/>
  <c r="D8"/>
  <c r="D9"/>
  <c r="D10"/>
  <c r="D11"/>
  <c r="D12"/>
  <c r="D13"/>
  <c r="D14"/>
  <c r="D15"/>
  <c r="D16"/>
  <c r="D17"/>
  <c r="D18"/>
  <c r="D19"/>
  <c r="D21"/>
  <c r="D22"/>
  <c r="D23"/>
  <c r="D24"/>
  <c r="D2"/>
  <c r="H24"/>
  <c r="H4"/>
  <c r="H5"/>
  <c r="H6"/>
  <c r="H7"/>
  <c r="H8"/>
  <c r="H9"/>
  <c r="H10"/>
  <c r="H11"/>
  <c r="H12"/>
  <c r="H13"/>
  <c r="H14"/>
  <c r="H15"/>
  <c r="H16"/>
  <c r="H17"/>
  <c r="H18"/>
  <c r="H19"/>
  <c r="H21"/>
  <c r="H22"/>
  <c r="H23"/>
  <c r="H2"/>
</calcChain>
</file>

<file path=xl/sharedStrings.xml><?xml version="1.0" encoding="utf-8"?>
<sst xmlns="http://schemas.openxmlformats.org/spreadsheetml/2006/main" count="124" uniqueCount="72">
  <si>
    <t>Präsentationsjacke Kinder</t>
  </si>
  <si>
    <t>T-Shirt Herren</t>
  </si>
  <si>
    <t>T-Shirt Kinder</t>
  </si>
  <si>
    <t>T-Shirt Damen</t>
  </si>
  <si>
    <t>Präsentationshose Herren</t>
  </si>
  <si>
    <t>Präsentationshose Kinder</t>
  </si>
  <si>
    <t>Präsentationshose Damen</t>
  </si>
  <si>
    <t>Hersteller</t>
  </si>
  <si>
    <t>Artikelnr</t>
  </si>
  <si>
    <t>Hersteller-Artikelnr.</t>
  </si>
  <si>
    <t>Artikel</t>
  </si>
  <si>
    <t>Preis</t>
  </si>
  <si>
    <t>Logodruck</t>
  </si>
  <si>
    <t>Namensdruck</t>
  </si>
  <si>
    <t>Preis nach Rabatt</t>
  </si>
  <si>
    <t>Datum</t>
  </si>
  <si>
    <t>Name</t>
  </si>
  <si>
    <t>Größe</t>
  </si>
  <si>
    <t>Anzahl</t>
  </si>
  <si>
    <t>Logo-Druck</t>
  </si>
  <si>
    <t>Preis inkl. Druck</t>
  </si>
  <si>
    <t>Gesamtpreis</t>
  </si>
  <si>
    <t>ja</t>
  </si>
  <si>
    <t>nein</t>
  </si>
  <si>
    <t>Logo/Name:</t>
  </si>
  <si>
    <t>Herstellerartikelnummer</t>
  </si>
  <si>
    <t>Gesamtpreis:</t>
  </si>
  <si>
    <t>Erima</t>
  </si>
  <si>
    <t>1032305-H</t>
  </si>
  <si>
    <t>Trainingsjacke mit Kapuze Herren</t>
  </si>
  <si>
    <t>1032305-K</t>
  </si>
  <si>
    <t>Trainingsjacke mit Kapuze Kinder</t>
  </si>
  <si>
    <t>1032314-D</t>
  </si>
  <si>
    <t>Trainingsjacke mit Kapuze Damen</t>
  </si>
  <si>
    <t>1082314-H</t>
  </si>
  <si>
    <t>1082314-K</t>
  </si>
  <si>
    <t>1082323-D</t>
  </si>
  <si>
    <t>1072305-H</t>
  </si>
  <si>
    <t>Kapuzensweat Herren</t>
  </si>
  <si>
    <t>1072305-K</t>
  </si>
  <si>
    <t>Kapuzensweat Kinder</t>
  </si>
  <si>
    <t>1072314-D</t>
  </si>
  <si>
    <t>Kapuzensweat Damen</t>
  </si>
  <si>
    <t>1112305-H</t>
  </si>
  <si>
    <t>Poloshirt Herren</t>
  </si>
  <si>
    <t>1112314-D</t>
  </si>
  <si>
    <t>Poloshirt Damen</t>
  </si>
  <si>
    <t>1082305-D</t>
  </si>
  <si>
    <t>Tanktop</t>
  </si>
  <si>
    <t>1012314-D</t>
  </si>
  <si>
    <t>Präsentationsjacke Damen</t>
  </si>
  <si>
    <t>1012305-H</t>
  </si>
  <si>
    <t>Präsentationsjacke Herren</t>
  </si>
  <si>
    <t>1012305-K</t>
  </si>
  <si>
    <t>1102308-H/K</t>
  </si>
  <si>
    <t>Präsentationshose Herren (kurz)</t>
  </si>
  <si>
    <t>1102310-D/K</t>
  </si>
  <si>
    <t>Präsentationshose Damen (kurz)</t>
  </si>
  <si>
    <t>1102309-H/L</t>
  </si>
  <si>
    <t>Präsentationshose Herren (lang)</t>
  </si>
  <si>
    <t>1102305-H</t>
  </si>
  <si>
    <t>1102305-K</t>
  </si>
  <si>
    <t>1102310-D</t>
  </si>
  <si>
    <t>1152301-D</t>
  </si>
  <si>
    <t>Shorts Damen</t>
  </si>
  <si>
    <t>1162301-H</t>
  </si>
  <si>
    <t>Shorts Herren</t>
  </si>
  <si>
    <t>Liste</t>
  </si>
  <si>
    <t>Max Mustermann - Beispiel</t>
  </si>
  <si>
    <t>Zintgraf</t>
  </si>
  <si>
    <t>DLRG NOW Mütze</t>
  </si>
  <si>
    <t>Mütze dunkelblau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</si>
</sst>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scheme val="minor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/>
    <xf numFmtId="4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2" fontId="0" fillId="0" borderId="4" xfId="0" applyNumberFormat="1" applyBorder="1"/>
    <xf numFmtId="0" fontId="0" fillId="0" borderId="4" xfId="0" applyFill="1" applyBorder="1"/>
    <xf numFmtId="0" fontId="0" fillId="0" borderId="0" xfId="0" applyFill="1"/>
    <xf numFmtId="0" fontId="4" fillId="3" borderId="3" xfId="0" applyFont="1" applyFill="1" applyBorder="1"/>
    <xf numFmtId="2" fontId="4" fillId="3" borderId="4" xfId="0" applyNumberFormat="1" applyFont="1" applyFill="1" applyBorder="1"/>
    <xf numFmtId="0" fontId="4" fillId="4" borderId="3" xfId="0" applyFont="1" applyFill="1" applyBorder="1"/>
    <xf numFmtId="0" fontId="5" fillId="0" borderId="0" xfId="0" applyFont="1"/>
    <xf numFmtId="0" fontId="6" fillId="0" borderId="0" xfId="0" applyFont="1" applyAlignment="1" applyProtection="1"/>
    <xf numFmtId="164" fontId="5" fillId="0" borderId="5" xfId="0" applyNumberFormat="1" applyFont="1" applyBorder="1"/>
    <xf numFmtId="0" fontId="0" fillId="0" borderId="0" xfId="0" applyBorder="1"/>
    <xf numFmtId="14" fontId="0" fillId="2" borderId="4" xfId="0" applyNumberFormat="1" applyFill="1" applyBorder="1"/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90" zoomScalePageLayoutView="90" workbookViewId="0">
      <selection activeCell="E12" sqref="E12"/>
    </sheetView>
  </sheetViews>
  <sheetFormatPr baseColWidth="10" defaultRowHeight="15.75"/>
  <cols>
    <col min="2" max="2" width="28" customWidth="1"/>
    <col min="3" max="4" width="31.625" customWidth="1"/>
    <col min="8" max="8" width="12.375" bestFit="1" customWidth="1"/>
    <col min="9" max="9" width="15.375" bestFit="1" customWidth="1"/>
    <col min="10" max="10" width="14" bestFit="1" customWidth="1"/>
    <col min="11" max="11" width="18.875" bestFit="1" customWidth="1"/>
    <col min="15" max="15" width="11" style="23"/>
  </cols>
  <sheetData>
    <row r="1" spans="1:15" ht="16.5" thickBot="1">
      <c r="A1" s="14" t="s">
        <v>15</v>
      </c>
      <c r="B1" s="14" t="s">
        <v>16</v>
      </c>
      <c r="C1" s="14" t="s">
        <v>10</v>
      </c>
      <c r="D1" s="14" t="s">
        <v>25</v>
      </c>
      <c r="E1" s="14" t="s">
        <v>17</v>
      </c>
      <c r="F1" s="14" t="s">
        <v>18</v>
      </c>
      <c r="G1" s="14" t="s">
        <v>19</v>
      </c>
      <c r="H1" s="14" t="s">
        <v>13</v>
      </c>
      <c r="I1" s="14" t="s">
        <v>14</v>
      </c>
      <c r="J1" s="14" t="s">
        <v>20</v>
      </c>
      <c r="K1" s="12" t="s">
        <v>21</v>
      </c>
      <c r="O1" s="23" t="s">
        <v>67</v>
      </c>
    </row>
    <row r="2" spans="1:15" ht="16.5" thickTop="1">
      <c r="A2" s="19">
        <v>36892</v>
      </c>
      <c r="B2" s="8" t="s">
        <v>68</v>
      </c>
      <c r="C2" s="8" t="s">
        <v>57</v>
      </c>
      <c r="D2" s="10" t="str">
        <f>IF(ISERROR(VLOOKUP(C2,Setup!$C$2:$D$32,2,0)),"",VLOOKUP(C2,Setup!$C$2:$D$32,2,0))</f>
        <v>Erima1102310-D/K</v>
      </c>
      <c r="E2" s="8">
        <v>36</v>
      </c>
      <c r="F2" s="8">
        <v>1</v>
      </c>
      <c r="G2" s="8" t="s">
        <v>22</v>
      </c>
      <c r="H2" s="8" t="s">
        <v>22</v>
      </c>
      <c r="I2" s="9">
        <f>IF(ISERROR(VLOOKUP(C2,Setup!$C$2:$H$32,6,0)),"",VLOOKUP(C2,Setup!$C$2:$H$32,6,0))</f>
        <v>29.994</v>
      </c>
      <c r="J2" s="9">
        <f>IF(ISERROR(SUM(I2+IF(G2="ja",Setup!F2,0)+IF(H2="ja",Setup!G2,0))),"",SUM(I2+IF(G2="ja",Setup!F2,0)+IF(H2="ja",Setup!G2,0)))</f>
        <v>38.994</v>
      </c>
      <c r="K2" s="13">
        <f>IF(AND(C2="",F2=""),"",IF(F2="","Bitte Anzahl eingeben",F2*J2))</f>
        <v>38.994</v>
      </c>
      <c r="O2" s="24" t="s">
        <v>29</v>
      </c>
    </row>
    <row r="3" spans="1:15">
      <c r="A3" s="7"/>
      <c r="B3" s="7"/>
      <c r="C3" s="7"/>
      <c r="D3" s="10"/>
      <c r="E3" s="7"/>
      <c r="F3" s="7"/>
      <c r="G3" s="7"/>
      <c r="H3" s="8"/>
      <c r="I3" s="9" t="str">
        <f>IF(ISERROR(VLOOKUP(C3,Setup!$C$2:$H$32,6,0)),"",VLOOKUP(C3,Setup!$C$2:$H$32,6,0))</f>
        <v/>
      </c>
      <c r="J3" s="9" t="str">
        <f>IF(ISERROR(SUM(I3+IF(G3="ja",Setup!F3,0)+IF(H3="ja",Setup!G3,0))),"",SUM(I3+IF(G3="ja",Setup!F3,0)+IF(H3="ja",Setup!G3,0)))</f>
        <v/>
      </c>
      <c r="K3" s="13" t="str">
        <f t="shared" ref="K3:K28" si="0">IF(AND(C3="",F3=""),"",IF(F3="","Bitte Anzahl eingeben",F3*J3))</f>
        <v/>
      </c>
      <c r="O3" s="24" t="s">
        <v>31</v>
      </c>
    </row>
    <row r="4" spans="1:15">
      <c r="A4" s="7"/>
      <c r="B4" s="7"/>
      <c r="C4" s="7"/>
      <c r="D4" s="10"/>
      <c r="E4" s="7"/>
      <c r="F4" s="7"/>
      <c r="G4" s="7"/>
      <c r="H4" s="8"/>
      <c r="I4" s="9"/>
      <c r="J4" s="9"/>
      <c r="K4" s="13"/>
      <c r="O4" s="24" t="s">
        <v>33</v>
      </c>
    </row>
    <row r="5" spans="1:15">
      <c r="A5" s="7"/>
      <c r="B5" s="7"/>
      <c r="C5" s="7"/>
      <c r="D5" s="10" t="str">
        <f>IF(ISERROR(VLOOKUP(C5,Setup!$C$2:$D$32,2,0)),"",VLOOKUP(C5,Setup!$C$2:$D$32,2,0))</f>
        <v/>
      </c>
      <c r="E5" s="7"/>
      <c r="F5" s="7"/>
      <c r="G5" s="7"/>
      <c r="H5" s="8"/>
      <c r="I5" s="9" t="str">
        <f>IF(ISERROR(VLOOKUP(C5,Setup!$C$2:$H$32,6,0)),"",VLOOKUP(C5,Setup!$C$2:$H$32,6,0))</f>
        <v/>
      </c>
      <c r="J5" s="9" t="str">
        <f>IF(ISERROR(SUM(I5+IF(G5="ja",Setup!F5,0)+IF(H5="ja",Setup!G5,0))),"",SUM(I5+IF(G5="ja",Setup!F5,0)+IF(H5="ja",Setup!G5,0)))</f>
        <v/>
      </c>
      <c r="K5" s="13" t="str">
        <f t="shared" si="0"/>
        <v/>
      </c>
      <c r="O5" s="24" t="s">
        <v>1</v>
      </c>
    </row>
    <row r="6" spans="1:15">
      <c r="A6" s="7"/>
      <c r="B6" s="7"/>
      <c r="C6" s="7"/>
      <c r="D6" s="10" t="str">
        <f>IF(ISERROR(VLOOKUP(C6,Setup!$C$2:$D$32,2,0)),"",VLOOKUP(C6,Setup!$C$2:$D$32,2,0))</f>
        <v/>
      </c>
      <c r="E6" s="7"/>
      <c r="F6" s="7"/>
      <c r="G6" s="7"/>
      <c r="H6" s="8"/>
      <c r="I6" s="9" t="str">
        <f>IF(ISERROR(VLOOKUP(C6,Setup!$C$2:$H$32,6,0)),"",VLOOKUP(C6,Setup!$C$2:$H$32,6,0))</f>
        <v/>
      </c>
      <c r="J6" s="9" t="str">
        <f>IF(ISERROR(SUM(I6+IF(G6="ja",Setup!F6,0)+IF(H6="ja",Setup!G6,0))),"",SUM(I6+IF(G6="ja",Setup!F6,0)+IF(H6="ja",Setup!G6,0)))</f>
        <v/>
      </c>
      <c r="K6" s="13" t="str">
        <f t="shared" si="0"/>
        <v/>
      </c>
      <c r="O6" s="24" t="s">
        <v>2</v>
      </c>
    </row>
    <row r="7" spans="1:15">
      <c r="A7" s="7"/>
      <c r="B7" s="7"/>
      <c r="C7" s="7"/>
      <c r="D7" s="10" t="str">
        <f>IF(ISERROR(VLOOKUP(C7,Setup!$C$2:$D$32,2,0)),"",VLOOKUP(C7,Setup!$C$2:$D$32,2,0))</f>
        <v/>
      </c>
      <c r="E7" s="7"/>
      <c r="F7" s="7"/>
      <c r="G7" s="7"/>
      <c r="H7" s="8"/>
      <c r="I7" s="9" t="str">
        <f>IF(ISERROR(VLOOKUP(C7,Setup!$C$2:$H$32,6,0)),"",VLOOKUP(C7,Setup!$C$2:$H$32,6,0))</f>
        <v/>
      </c>
      <c r="J7" s="9" t="str">
        <f>IF(ISERROR(SUM(I7+IF(G7="ja",Setup!F7,0)+IF(H7="ja",Setup!G7,0))),"",SUM(I7+IF(G7="ja",Setup!F7,0)+IF(H7="ja",Setup!G7,0)))</f>
        <v/>
      </c>
      <c r="K7" s="13" t="str">
        <f t="shared" si="0"/>
        <v/>
      </c>
      <c r="O7" s="24" t="s">
        <v>3</v>
      </c>
    </row>
    <row r="8" spans="1:15">
      <c r="A8" s="7"/>
      <c r="B8" s="7"/>
      <c r="C8" s="7"/>
      <c r="D8" s="10" t="str">
        <f>IF(ISERROR(VLOOKUP(C8,Setup!$C$2:$D$32,2,0)),"",VLOOKUP(C8,Setup!$C$2:$D$32,2,0))</f>
        <v/>
      </c>
      <c r="E8" s="7"/>
      <c r="F8" s="7"/>
      <c r="G8" s="7"/>
      <c r="H8" s="7"/>
      <c r="I8" s="9" t="str">
        <f>IF(ISERROR(VLOOKUP(C8,Setup!$C$2:$H$32,6,0)),"",VLOOKUP(C8,Setup!$C$2:$H$32,6,0))</f>
        <v/>
      </c>
      <c r="J8" s="9" t="str">
        <f>IF(ISERROR(SUM(I8+IF(G8="ja",Setup!F8,0)+IF(H8="ja",Setup!G8,0))),"",SUM(I8+IF(G8="ja",Setup!F8,0)+IF(H8="ja",Setup!G8,0)))</f>
        <v/>
      </c>
      <c r="K8" s="13" t="str">
        <f t="shared" si="0"/>
        <v/>
      </c>
      <c r="O8" s="24" t="s">
        <v>38</v>
      </c>
    </row>
    <row r="9" spans="1:15">
      <c r="A9" s="7"/>
      <c r="B9" s="7"/>
      <c r="C9" s="7"/>
      <c r="D9" s="10" t="str">
        <f>IF(ISERROR(VLOOKUP(C9,Setup!$C$2:$D$32,2,0)),"",VLOOKUP(C9,Setup!$C$2:$D$32,2,0))</f>
        <v/>
      </c>
      <c r="E9" s="7"/>
      <c r="F9" s="7"/>
      <c r="G9" s="7"/>
      <c r="H9" s="7"/>
      <c r="I9" s="9" t="str">
        <f>IF(ISERROR(VLOOKUP(C9,Setup!$C$2:$H$32,6,0)),"",VLOOKUP(C9,Setup!$C$2:$H$32,6,0))</f>
        <v/>
      </c>
      <c r="J9" s="9" t="str">
        <f>IF(ISERROR(SUM(I9+IF(G9="ja",Setup!F9,0)+IF(H9="ja",Setup!G9,0))),"",SUM(I9+IF(G9="ja",Setup!F9,0)+IF(H9="ja",Setup!G9,0)))</f>
        <v/>
      </c>
      <c r="K9" s="13" t="str">
        <f t="shared" si="0"/>
        <v/>
      </c>
      <c r="O9" s="24" t="s">
        <v>40</v>
      </c>
    </row>
    <row r="10" spans="1:15">
      <c r="A10" s="7"/>
      <c r="B10" s="7"/>
      <c r="C10" s="7"/>
      <c r="D10" s="10" t="str">
        <f>IF(ISERROR(VLOOKUP(C10,Setup!$C$2:$D$32,2,0)),"",VLOOKUP(C10,Setup!$C$2:$D$32,2,0))</f>
        <v/>
      </c>
      <c r="E10" s="7"/>
      <c r="F10" s="7"/>
      <c r="G10" s="7"/>
      <c r="H10" s="7"/>
      <c r="I10" s="9" t="str">
        <f>IF(ISERROR(VLOOKUP(C10,Setup!$C$2:$H$32,6,0)),"",VLOOKUP(C10,Setup!$C$2:$H$32,6,0))</f>
        <v/>
      </c>
      <c r="J10" s="9" t="str">
        <f>IF(ISERROR(SUM(I10+IF(G10="ja",Setup!F10,0)+IF(H10="ja",Setup!G10,0))),"",SUM(I10+IF(G10="ja",Setup!F10,0)+IF(H10="ja",Setup!G10,0)))</f>
        <v/>
      </c>
      <c r="K10" s="13" t="str">
        <f t="shared" si="0"/>
        <v/>
      </c>
      <c r="M10" s="11"/>
      <c r="O10" s="24" t="s">
        <v>42</v>
      </c>
    </row>
    <row r="11" spans="1:15">
      <c r="A11" s="7"/>
      <c r="B11" s="7"/>
      <c r="C11" s="7"/>
      <c r="D11" s="10" t="str">
        <f>IF(ISERROR(VLOOKUP(C11,Setup!$C$2:$D$32,2,0)),"",VLOOKUP(C11,Setup!$C$2:$D$32,2,0))</f>
        <v/>
      </c>
      <c r="E11" s="7"/>
      <c r="F11" s="7"/>
      <c r="G11" s="7"/>
      <c r="H11" s="7"/>
      <c r="I11" s="9" t="str">
        <f>IF(ISERROR(VLOOKUP(C11,Setup!$C$2:$H$32,6,0)),"",VLOOKUP(C11,Setup!$C$2:$H$32,6,0))</f>
        <v/>
      </c>
      <c r="J11" s="9" t="str">
        <f>IF(ISERROR(SUM(I11+IF(G11="ja",Setup!F11,0)+IF(H11="ja",Setup!G11,0))),"",SUM(I11+IF(G11="ja",Setup!F11,0)+IF(H11="ja",Setup!G11,0)))</f>
        <v/>
      </c>
      <c r="K11" s="13" t="str">
        <f t="shared" si="0"/>
        <v/>
      </c>
      <c r="O11" s="24" t="s">
        <v>44</v>
      </c>
    </row>
    <row r="12" spans="1:15">
      <c r="A12" s="7"/>
      <c r="B12" s="7"/>
      <c r="C12" s="7"/>
      <c r="D12" s="10" t="str">
        <f>IF(ISERROR(VLOOKUP(C12,Setup!$C$2:$D$32,2,0)),"",VLOOKUP(C12,Setup!$C$2:$D$32,2,0))</f>
        <v/>
      </c>
      <c r="E12" s="7"/>
      <c r="F12" s="7"/>
      <c r="G12" s="7"/>
      <c r="H12" s="7"/>
      <c r="I12" s="9" t="str">
        <f>IF(ISERROR(VLOOKUP(C12,Setup!$C$2:$H$32,6,0)),"",VLOOKUP(C12,Setup!$C$2:$H$32,6,0))</f>
        <v/>
      </c>
      <c r="J12" s="9" t="str">
        <f>IF(ISERROR(SUM(I12+IF(G12="ja",Setup!F12,0)+IF(H12="ja",Setup!G12,0))),"",SUM(I12+IF(G12="ja",Setup!F12,0)+IF(H12="ja",Setup!G12,0)))</f>
        <v/>
      </c>
      <c r="K12" s="13" t="str">
        <f t="shared" si="0"/>
        <v/>
      </c>
      <c r="O12" s="24" t="s">
        <v>46</v>
      </c>
    </row>
    <row r="13" spans="1:15">
      <c r="A13" s="7"/>
      <c r="B13" s="7"/>
      <c r="C13" s="7"/>
      <c r="D13" s="10" t="str">
        <f>IF(ISERROR(VLOOKUP(C13,Setup!$C$2:$D$32,2,0)),"",VLOOKUP(C13,Setup!$C$2:$D$32,2,0))</f>
        <v/>
      </c>
      <c r="E13" s="7"/>
      <c r="F13" s="7"/>
      <c r="G13" s="7"/>
      <c r="H13" s="7"/>
      <c r="I13" s="9" t="str">
        <f>IF(ISERROR(VLOOKUP(C13,Setup!$C$2:$H$32,6,0)),"",VLOOKUP(C13,Setup!$C$2:$H$32,6,0))</f>
        <v/>
      </c>
      <c r="J13" s="9" t="str">
        <f>IF(ISERROR(SUM(I13+IF(G13="ja",Setup!F13,0)+IF(H13="ja",Setup!G13,0))),"",SUM(I13+IF(G13="ja",Setup!F13,0)+IF(H13="ja",Setup!G13,0)))</f>
        <v/>
      </c>
      <c r="K13" s="13" t="str">
        <f t="shared" si="0"/>
        <v/>
      </c>
      <c r="O13" s="24" t="s">
        <v>48</v>
      </c>
    </row>
    <row r="14" spans="1:15">
      <c r="A14" s="7"/>
      <c r="B14" s="7"/>
      <c r="C14" s="7"/>
      <c r="D14" s="10" t="str">
        <f>IF(ISERROR(VLOOKUP(C14,Setup!$C$2:$D$32,2,0)),"",VLOOKUP(C14,Setup!$C$2:$D$32,2,0))</f>
        <v/>
      </c>
      <c r="E14" s="7"/>
      <c r="F14" s="7"/>
      <c r="G14" s="7"/>
      <c r="H14" s="7"/>
      <c r="I14" s="9" t="str">
        <f>IF(ISERROR(VLOOKUP(C14,Setup!$C$2:$H$32,6,0)),"",VLOOKUP(C14,Setup!$C$2:$H$32,6,0))</f>
        <v/>
      </c>
      <c r="J14" s="9" t="str">
        <f>IF(ISERROR(SUM(I14+IF(G14="ja",Setup!F14,0)+IF(H14="ja",Setup!G14,0))),"",SUM(I14+IF(G14="ja",Setup!F14,0)+IF(H14="ja",Setup!G14,0)))</f>
        <v/>
      </c>
      <c r="K14" s="13" t="str">
        <f t="shared" si="0"/>
        <v/>
      </c>
      <c r="O14" s="24" t="s">
        <v>50</v>
      </c>
    </row>
    <row r="15" spans="1:15">
      <c r="A15" s="7"/>
      <c r="B15" s="7"/>
      <c r="C15" s="7"/>
      <c r="D15" s="10" t="str">
        <f>IF(ISERROR(VLOOKUP(C15,Setup!$C$2:$D$32,2,0)),"",VLOOKUP(C15,Setup!$C$2:$D$32,2,0))</f>
        <v/>
      </c>
      <c r="E15" s="7"/>
      <c r="F15" s="7"/>
      <c r="G15" s="7"/>
      <c r="H15" s="7"/>
      <c r="I15" s="9" t="str">
        <f>IF(ISERROR(VLOOKUP(C15,Setup!$C$2:$H$32,6,0)),"",VLOOKUP(C15,Setup!$C$2:$H$32,6,0))</f>
        <v/>
      </c>
      <c r="J15" s="9" t="str">
        <f>IF(ISERROR(SUM(I15+IF(G15="ja",Setup!F15,0)+IF(H15="ja",Setup!G15,0))),"",SUM(I15+IF(G15="ja",Setup!F15,0)+IF(H15="ja",Setup!G15,0)))</f>
        <v/>
      </c>
      <c r="K15" s="13" t="str">
        <f t="shared" si="0"/>
        <v/>
      </c>
      <c r="O15" s="24" t="s">
        <v>52</v>
      </c>
    </row>
    <row r="16" spans="1:15">
      <c r="A16" s="7"/>
      <c r="B16" s="7"/>
      <c r="C16" s="7"/>
      <c r="D16" s="10" t="str">
        <f>IF(ISERROR(VLOOKUP(C16,Setup!$C$2:$D$32,2,0)),"",VLOOKUP(C16,Setup!$C$2:$D$32,2,0))</f>
        <v/>
      </c>
      <c r="E16" s="7"/>
      <c r="F16" s="7"/>
      <c r="G16" s="7"/>
      <c r="H16" s="7"/>
      <c r="I16" s="9" t="str">
        <f>IF(ISERROR(VLOOKUP(C16,Setup!$C$2:$H$32,6,0)),"",VLOOKUP(C16,Setup!$C$2:$H$32,6,0))</f>
        <v/>
      </c>
      <c r="J16" s="9" t="str">
        <f>IF(ISERROR(SUM(I16+IF(G16="ja",Setup!F16,0)+IF(H16="ja",Setup!G16,0))),"",SUM(I16+IF(G16="ja",Setup!F16,0)+IF(H16="ja",Setup!G16,0)))</f>
        <v/>
      </c>
      <c r="K16" s="13" t="str">
        <f t="shared" si="0"/>
        <v/>
      </c>
      <c r="O16" s="24" t="s">
        <v>0</v>
      </c>
    </row>
    <row r="17" spans="1:15">
      <c r="A17" s="7"/>
      <c r="B17" s="7"/>
      <c r="C17" s="7"/>
      <c r="D17" s="10" t="str">
        <f>IF(ISERROR(VLOOKUP(C17,Setup!$C$2:$D$32,2,0)),"",VLOOKUP(C17,Setup!$C$2:$D$32,2,0))</f>
        <v/>
      </c>
      <c r="E17" s="7"/>
      <c r="F17" s="7"/>
      <c r="G17" s="7"/>
      <c r="H17" s="7"/>
      <c r="I17" s="9" t="str">
        <f>IF(ISERROR(VLOOKUP(C17,Setup!$C$2:$H$32,6,0)),"",VLOOKUP(C17,Setup!$C$2:$H$32,6,0))</f>
        <v/>
      </c>
      <c r="J17" s="9" t="str">
        <f>IF(ISERROR(SUM(I17+IF(G17="ja",Setup!F17,0)+IF(H17="ja",Setup!G17,0))),"",SUM(I17+IF(G17="ja",Setup!F17,0)+IF(H17="ja",Setup!G17,0)))</f>
        <v/>
      </c>
      <c r="K17" s="13" t="str">
        <f t="shared" si="0"/>
        <v/>
      </c>
      <c r="O17" s="24" t="s">
        <v>55</v>
      </c>
    </row>
    <row r="18" spans="1:15">
      <c r="A18" s="7"/>
      <c r="B18" s="7"/>
      <c r="C18" s="7"/>
      <c r="D18" s="10" t="str">
        <f>IF(ISERROR(VLOOKUP(C18,Setup!$C$2:$D$32,2,0)),"",VLOOKUP(C18,Setup!$C$2:$D$32,2,0))</f>
        <v/>
      </c>
      <c r="E18" s="7"/>
      <c r="F18" s="7"/>
      <c r="G18" s="7"/>
      <c r="H18" s="7"/>
      <c r="I18" s="9" t="str">
        <f>IF(ISERROR(VLOOKUP(C18,Setup!$C$2:$H$32,6,0)),"",VLOOKUP(C18,Setup!$C$2:$H$32,6,0))</f>
        <v/>
      </c>
      <c r="J18" s="9" t="str">
        <f>IF(ISERROR(SUM(I18+IF(G18="ja",Setup!F18,0)+IF(H18="ja",Setup!G18,0))),"",SUM(I18+IF(G18="ja",Setup!F18,0)+IF(H18="ja",Setup!G18,0)))</f>
        <v/>
      </c>
      <c r="K18" s="13" t="str">
        <f t="shared" si="0"/>
        <v/>
      </c>
      <c r="O18" s="24" t="s">
        <v>57</v>
      </c>
    </row>
    <row r="19" spans="1:15">
      <c r="A19" s="7"/>
      <c r="B19" s="7"/>
      <c r="C19" s="7"/>
      <c r="D19" s="10" t="str">
        <f>IF(ISERROR(VLOOKUP(C19,Setup!$C$2:$D$32,2,0)),"",VLOOKUP(C19,Setup!$C$2:$D$32,2,0))</f>
        <v/>
      </c>
      <c r="E19" s="7"/>
      <c r="F19" s="7"/>
      <c r="G19" s="7"/>
      <c r="H19" s="7"/>
      <c r="I19" s="9" t="str">
        <f>IF(ISERROR(VLOOKUP(C19,Setup!$C$2:$H$32,6,0)),"",VLOOKUP(C19,Setup!$C$2:$H$32,6,0))</f>
        <v/>
      </c>
      <c r="J19" s="9" t="str">
        <f>IF(ISERROR(SUM(I19+IF(G19="ja",Setup!F19,0)+IF(H19="ja",Setup!G19,0))),"",SUM(I19+IF(G19="ja",Setup!F19,0)+IF(H19="ja",Setup!G19,0)))</f>
        <v/>
      </c>
      <c r="K19" s="13" t="str">
        <f t="shared" si="0"/>
        <v/>
      </c>
      <c r="O19" s="24" t="s">
        <v>59</v>
      </c>
    </row>
    <row r="20" spans="1:15">
      <c r="A20" s="7"/>
      <c r="B20" s="7"/>
      <c r="C20" s="7"/>
      <c r="D20" s="10" t="str">
        <f>IF(ISERROR(VLOOKUP(C20,Setup!$C$2:$D$32,2,0)),"",VLOOKUP(C20,Setup!$C$2:$D$32,2,0))</f>
        <v/>
      </c>
      <c r="E20" s="7"/>
      <c r="F20" s="7"/>
      <c r="G20" s="7"/>
      <c r="H20" s="7"/>
      <c r="I20" s="9" t="str">
        <f>IF(ISERROR(VLOOKUP(C20,Setup!$C$2:$H$32,6,0)),"",VLOOKUP(C20,Setup!$C$2:$H$32,6,0))</f>
        <v/>
      </c>
      <c r="J20" s="9" t="str">
        <f>IF(ISERROR(SUM(I20+IF(G20="ja",Setup!F20,0)+IF(H20="ja",Setup!G20,0))),"",SUM(I20+IF(G20="ja",Setup!F20,0)+IF(H20="ja",Setup!G20,0)))</f>
        <v/>
      </c>
      <c r="K20" s="13" t="str">
        <f t="shared" si="0"/>
        <v/>
      </c>
      <c r="O20" s="24" t="s">
        <v>4</v>
      </c>
    </row>
    <row r="21" spans="1:15">
      <c r="A21" s="7"/>
      <c r="B21" s="7"/>
      <c r="C21" s="7"/>
      <c r="D21" s="10" t="str">
        <f>IF(ISERROR(VLOOKUP(C21,Setup!$C$2:$D$32,2,0)),"",VLOOKUP(C21,Setup!$C$2:$D$32,2,0))</f>
        <v/>
      </c>
      <c r="E21" s="7"/>
      <c r="F21" s="7"/>
      <c r="G21" s="7"/>
      <c r="H21" s="7"/>
      <c r="I21" s="9" t="str">
        <f>IF(ISERROR(VLOOKUP(C21,Setup!$C$2:$H$32,6,0)),"",VLOOKUP(C21,Setup!$C$2:$H$32,6,0))</f>
        <v/>
      </c>
      <c r="J21" s="9" t="str">
        <f>IF(ISERROR(SUM(I21+IF(G21="ja",Setup!F21,0)+IF(H21="ja",Setup!G21,0))),"",SUM(I21+IF(G21="ja",Setup!F21,0)+IF(H21="ja",Setup!G21,0)))</f>
        <v/>
      </c>
      <c r="K21" s="13" t="str">
        <f t="shared" si="0"/>
        <v/>
      </c>
      <c r="O21" s="24" t="s">
        <v>5</v>
      </c>
    </row>
    <row r="22" spans="1:15">
      <c r="A22" s="7"/>
      <c r="B22" s="7"/>
      <c r="C22" s="7"/>
      <c r="D22" s="10" t="str">
        <f>IF(ISERROR(VLOOKUP(C22,Setup!$C$2:$D$32,2,0)),"",VLOOKUP(C22,Setup!$C$2:$D$32,2,0))</f>
        <v/>
      </c>
      <c r="E22" s="7"/>
      <c r="F22" s="7"/>
      <c r="G22" s="7"/>
      <c r="H22" s="7"/>
      <c r="I22" s="9" t="str">
        <f>IF(ISERROR(VLOOKUP(C22,Setup!$C$2:$H$32,6,0)),"",VLOOKUP(C22,Setup!$C$2:$H$32,6,0))</f>
        <v/>
      </c>
      <c r="J22" s="9" t="str">
        <f>IF(ISERROR(SUM(I22+IF(G22="ja",Setup!F22,0)+IF(H22="ja",Setup!G22,0))),"",SUM(I22+IF(G22="ja",Setup!F22,0)+IF(H22="ja",Setup!G22,0)))</f>
        <v/>
      </c>
      <c r="K22" s="13" t="str">
        <f t="shared" si="0"/>
        <v/>
      </c>
      <c r="O22" s="24" t="s">
        <v>6</v>
      </c>
    </row>
    <row r="23" spans="1:15">
      <c r="A23" s="7"/>
      <c r="B23" s="7"/>
      <c r="C23" s="7"/>
      <c r="D23" s="10" t="str">
        <f>IF(ISERROR(VLOOKUP(C23,Setup!$C$2:$D$32,2,0)),"",VLOOKUP(C23,Setup!$C$2:$D$32,2,0))</f>
        <v/>
      </c>
      <c r="E23" s="7"/>
      <c r="F23" s="7"/>
      <c r="G23" s="7"/>
      <c r="H23" s="7"/>
      <c r="I23" s="9" t="str">
        <f>IF(ISERROR(VLOOKUP(C23,Setup!$C$2:$H$32,6,0)),"",VLOOKUP(C23,Setup!$C$2:$H$32,6,0))</f>
        <v/>
      </c>
      <c r="J23" s="9" t="str">
        <f>IF(ISERROR(SUM(I23+IF(G23="ja",Setup!F23,0)+IF(H23="ja",Setup!G23,0))),"",SUM(I23+IF(G23="ja",Setup!F23,0)+IF(H23="ja",Setup!G23,0)))</f>
        <v/>
      </c>
      <c r="K23" s="13" t="str">
        <f t="shared" si="0"/>
        <v/>
      </c>
      <c r="O23" s="24" t="s">
        <v>64</v>
      </c>
    </row>
    <row r="24" spans="1:15">
      <c r="A24" s="7"/>
      <c r="B24" s="7"/>
      <c r="C24" s="7"/>
      <c r="D24" s="10" t="str">
        <f>IF(ISERROR(VLOOKUP(C24,Setup!$C$2:$D$32,2,0)),"",VLOOKUP(C24,Setup!$C$2:$D$32,2,0))</f>
        <v/>
      </c>
      <c r="E24" s="7"/>
      <c r="F24" s="7"/>
      <c r="G24" s="7"/>
      <c r="H24" s="7"/>
      <c r="I24" s="9" t="str">
        <f>IF(ISERROR(VLOOKUP(C24,Setup!$C$2:$H$32,6,0)),"",VLOOKUP(C24,Setup!$C$2:$H$32,6,0))</f>
        <v/>
      </c>
      <c r="J24" s="9" t="str">
        <f>IF(ISERROR(SUM(I24+IF(G24="ja",Setup!F24,0)+IF(H24="ja",Setup!G24,0))),"",SUM(I24+IF(G24="ja",Setup!F24,0)+IF(H24="ja",Setup!G24,0)))</f>
        <v/>
      </c>
      <c r="K24" s="13" t="str">
        <f t="shared" si="0"/>
        <v/>
      </c>
      <c r="O24" s="24" t="s">
        <v>66</v>
      </c>
    </row>
    <row r="25" spans="1:15">
      <c r="A25" s="7"/>
      <c r="B25" s="7"/>
      <c r="C25" s="7"/>
      <c r="D25" s="10" t="str">
        <f>IF(ISERROR(VLOOKUP(C25,Setup!$C$2:$D$32,2,0)),"",VLOOKUP(C25,Setup!$C$2:$D$32,2,0))</f>
        <v/>
      </c>
      <c r="E25" s="7"/>
      <c r="F25" s="7"/>
      <c r="G25" s="7"/>
      <c r="H25" s="7"/>
      <c r="I25" s="9" t="str">
        <f>IF(ISERROR(VLOOKUP(C25,Setup!$C$2:$H$32,6,0)),"",VLOOKUP(C25,Setup!$C$2:$H$32,6,0))</f>
        <v/>
      </c>
      <c r="J25" s="9" t="str">
        <f>IF(ISERROR(SUM(I25+IF(G25="ja",Setup!F25,0)+IF(H25="ja",Setup!G25,0))),"",SUM(I25+IF(G25="ja",Setup!F25,0)+IF(H25="ja",Setup!G25,0)))</f>
        <v/>
      </c>
      <c r="K25" s="13" t="str">
        <f t="shared" si="0"/>
        <v/>
      </c>
      <c r="O25" s="24" t="s">
        <v>70</v>
      </c>
    </row>
    <row r="26" spans="1:15">
      <c r="A26" s="7"/>
      <c r="B26" s="7"/>
      <c r="C26" s="7"/>
      <c r="D26" s="10" t="str">
        <f>IF(ISERROR(VLOOKUP(C26,Setup!$C$2:$D$32,2,0)),"",VLOOKUP(C26,Setup!$C$2:$D$32,2,0))</f>
        <v/>
      </c>
      <c r="E26" s="7"/>
      <c r="F26" s="7"/>
      <c r="G26" s="7"/>
      <c r="H26" s="7"/>
      <c r="I26" s="9" t="str">
        <f>IF(ISERROR(VLOOKUP(C26,Setup!$C$2:$H$32,6,0)),"",VLOOKUP(C26,Setup!$C$2:$H$32,6,0))</f>
        <v/>
      </c>
      <c r="J26" s="9" t="str">
        <f>IF(ISERROR(SUM(I26+IF(G26="ja",Setup!F26,0)+IF(H26="ja",Setup!G26,0))),"",SUM(I26+IF(G26="ja",Setup!F26,0)+IF(H26="ja",Setup!G26,0)))</f>
        <v/>
      </c>
      <c r="K26" s="13" t="str">
        <f t="shared" si="0"/>
        <v/>
      </c>
    </row>
    <row r="27" spans="1:15">
      <c r="A27" s="7"/>
      <c r="B27" s="7"/>
      <c r="C27" s="7"/>
      <c r="D27" s="10" t="str">
        <f>IF(ISERROR(VLOOKUP(C27,Setup!$C$2:$D$32,2,0)),"",VLOOKUP(C27,Setup!$C$2:$D$32,2,0))</f>
        <v/>
      </c>
      <c r="E27" s="7"/>
      <c r="F27" s="7"/>
      <c r="G27" s="7"/>
      <c r="H27" s="7"/>
      <c r="I27" s="9" t="str">
        <f>IF(ISERROR(VLOOKUP(C27,Setup!$C$2:$H$32,6,0)),"",VLOOKUP(C27,Setup!$C$2:$H$32,6,0))</f>
        <v/>
      </c>
      <c r="J27" s="9" t="str">
        <f>IF(ISERROR(SUM(I27+IF(G27="ja",Setup!F27,0)+IF(H27="ja",Setup!G27,0))),"",SUM(I27+IF(G27="ja",Setup!F27,0)+IF(H27="ja",Setup!G27,0)))</f>
        <v/>
      </c>
      <c r="K27" s="13" t="str">
        <f t="shared" si="0"/>
        <v/>
      </c>
    </row>
    <row r="28" spans="1:15">
      <c r="A28" s="7"/>
      <c r="B28" s="7"/>
      <c r="C28" s="7"/>
      <c r="D28" s="10" t="str">
        <f>IF(ISERROR(VLOOKUP(C28,Setup!$C$2:$D$32,2,0)),"",VLOOKUP(C28,Setup!$C$2:$D$32,2,0))</f>
        <v/>
      </c>
      <c r="E28" s="7"/>
      <c r="F28" s="7"/>
      <c r="G28" s="7"/>
      <c r="H28" s="7"/>
      <c r="I28" s="9" t="str">
        <f>IF(ISERROR(VLOOKUP(C28,Setup!$C$2:$H$32,6,0)),"",VLOOKUP(C28,Setup!$C$2:$H$32,6,0))</f>
        <v/>
      </c>
      <c r="J28" s="9" t="str">
        <f>IF(ISERROR(SUM(I28+IF(G28="ja",Setup!F28,0)+IF(H28="ja",Setup!G28,0))),"",SUM(I28+IF(G28="ja",Setup!F28,0)+IF(H28="ja",Setup!G28,0)))</f>
        <v/>
      </c>
      <c r="K28" s="13" t="str">
        <f t="shared" si="0"/>
        <v/>
      </c>
    </row>
    <row r="30" spans="1:15" ht="16.5" thickBot="1"/>
    <row r="31" spans="1:15" ht="27.75" thickTop="1" thickBot="1">
      <c r="B31" s="15" t="s">
        <v>26</v>
      </c>
      <c r="C31" s="17">
        <f>SUM(K2:K28)</f>
        <v>38.994</v>
      </c>
    </row>
    <row r="32" spans="1:15" ht="19.5" thickTop="1">
      <c r="D32" s="25"/>
      <c r="E32" s="25"/>
      <c r="F32" s="26"/>
      <c r="G32" s="26"/>
      <c r="H32" s="26"/>
    </row>
    <row r="33" spans="4:8">
      <c r="E33" s="16"/>
      <c r="F33" s="26"/>
      <c r="G33" s="26"/>
      <c r="H33" s="26"/>
    </row>
    <row r="34" spans="4:8">
      <c r="E34" s="16"/>
      <c r="F34" s="26"/>
      <c r="G34" s="26"/>
      <c r="H34" s="26"/>
    </row>
    <row r="35" spans="4:8">
      <c r="E35" s="16"/>
      <c r="F35" s="26"/>
      <c r="G35" s="26"/>
      <c r="H35" s="26"/>
    </row>
    <row r="37" spans="4:8">
      <c r="E37" s="16"/>
      <c r="F37" s="16"/>
      <c r="G37" s="16"/>
    </row>
    <row r="38" spans="4:8">
      <c r="E38" s="16"/>
      <c r="F38" s="16"/>
      <c r="G38" s="16"/>
    </row>
    <row r="39" spans="4:8">
      <c r="E39" s="16"/>
      <c r="F39" s="16"/>
      <c r="G39" s="16"/>
    </row>
    <row r="40" spans="4:8">
      <c r="E40" s="16"/>
      <c r="F40" s="16"/>
      <c r="G40" s="16"/>
    </row>
    <row r="42" spans="4:8">
      <c r="D42" s="18"/>
    </row>
  </sheetData>
  <mergeCells count="5">
    <mergeCell ref="D32:E32"/>
    <mergeCell ref="F32:H32"/>
    <mergeCell ref="F33:H33"/>
    <mergeCell ref="F34:H34"/>
    <mergeCell ref="F35:H35"/>
  </mergeCells>
  <dataValidations count="1">
    <dataValidation type="list" allowBlank="1" showInputMessage="1" showErrorMessage="1" sqref="C2:C28">
      <formula1>$O$2:$O$25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Setup!$C$2:$C$32</xm:f>
          </x14:formula1>
          <xm:sqref>C2:C28</xm:sqref>
        </x14:dataValidation>
        <x14:dataValidation type="list" allowBlank="1" showInputMessage="1" showErrorMessage="1">
          <x14:formula1>
            <xm:f>Setup!$K$3:$K$4</xm:f>
          </x14:formula1>
          <xm:sqref>G2:H28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C25" sqref="C25"/>
    </sheetView>
  </sheetViews>
  <sheetFormatPr baseColWidth="10" defaultRowHeight="15.75"/>
  <cols>
    <col min="2" max="2" width="17.125" bestFit="1" customWidth="1"/>
    <col min="3" max="3" width="32.875" bestFit="1" customWidth="1"/>
    <col min="4" max="4" width="32.875" customWidth="1"/>
    <col min="5" max="5" width="8.375" bestFit="1" customWidth="1"/>
    <col min="6" max="6" width="9.5" bestFit="1" customWidth="1"/>
    <col min="7" max="7" width="12.375" bestFit="1" customWidth="1"/>
    <col min="8" max="8" width="15.625" bestFit="1" customWidth="1"/>
    <col min="12" max="12" width="11.5" bestFit="1" customWidth="1"/>
  </cols>
  <sheetData>
    <row r="1" spans="1:11" ht="16.5" thickBot="1">
      <c r="A1" s="3" t="s">
        <v>7</v>
      </c>
      <c r="B1" s="3" t="s">
        <v>8</v>
      </c>
      <c r="C1" s="22" t="s">
        <v>10</v>
      </c>
      <c r="D1" s="3" t="s">
        <v>9</v>
      </c>
      <c r="E1" s="3" t="s">
        <v>11</v>
      </c>
      <c r="F1" s="3" t="s">
        <v>12</v>
      </c>
      <c r="G1" s="3" t="s">
        <v>13</v>
      </c>
      <c r="H1" s="4" t="s">
        <v>14</v>
      </c>
    </row>
    <row r="2" spans="1:11" ht="16.5" thickTop="1">
      <c r="A2" s="1" t="s">
        <v>27</v>
      </c>
      <c r="B2" s="1" t="s">
        <v>28</v>
      </c>
      <c r="C2" s="20" t="s">
        <v>29</v>
      </c>
      <c r="D2" s="6" t="str">
        <f>A2&amp;B2</f>
        <v>Erima1032305-H</v>
      </c>
      <c r="E2" s="2">
        <v>69.989999999999995</v>
      </c>
      <c r="F2" s="2">
        <v>7</v>
      </c>
      <c r="G2" s="2">
        <v>2</v>
      </c>
      <c r="H2" s="5">
        <f>E2*0.6</f>
        <v>41.993999999999993</v>
      </c>
    </row>
    <row r="3" spans="1:11">
      <c r="A3" s="1" t="s">
        <v>27</v>
      </c>
      <c r="B3" s="1" t="s">
        <v>30</v>
      </c>
      <c r="C3" s="20" t="s">
        <v>31</v>
      </c>
      <c r="D3" s="6" t="str">
        <f t="shared" ref="D3:D25" si="0">A3&amp;B3</f>
        <v>Erima1032305-K</v>
      </c>
      <c r="E3" s="2">
        <v>64.989999999999995</v>
      </c>
      <c r="F3" s="2">
        <v>7</v>
      </c>
      <c r="G3" s="2">
        <v>2</v>
      </c>
      <c r="H3" s="5">
        <f t="shared" ref="H3:H23" si="1">E3*0.6</f>
        <v>38.993999999999993</v>
      </c>
      <c r="J3" t="s">
        <v>24</v>
      </c>
      <c r="K3" t="s">
        <v>22</v>
      </c>
    </row>
    <row r="4" spans="1:11">
      <c r="A4" s="1" t="s">
        <v>27</v>
      </c>
      <c r="B4" s="1" t="s">
        <v>32</v>
      </c>
      <c r="C4" s="20" t="s">
        <v>33</v>
      </c>
      <c r="D4" s="6" t="str">
        <f t="shared" si="0"/>
        <v>Erima1032314-D</v>
      </c>
      <c r="E4" s="2">
        <v>69.989999999999995</v>
      </c>
      <c r="F4" s="2">
        <v>7</v>
      </c>
      <c r="G4" s="2">
        <v>2</v>
      </c>
      <c r="H4" s="5">
        <f t="shared" si="1"/>
        <v>41.993999999999993</v>
      </c>
      <c r="K4" t="s">
        <v>23</v>
      </c>
    </row>
    <row r="5" spans="1:11">
      <c r="A5" s="1" t="s">
        <v>27</v>
      </c>
      <c r="B5" s="1" t="s">
        <v>34</v>
      </c>
      <c r="C5" s="20" t="s">
        <v>1</v>
      </c>
      <c r="D5" s="6" t="str">
        <f t="shared" si="0"/>
        <v>Erima1082314-H</v>
      </c>
      <c r="E5" s="2">
        <v>44.99</v>
      </c>
      <c r="F5" s="2">
        <v>7</v>
      </c>
      <c r="G5" s="2">
        <v>2</v>
      </c>
      <c r="H5" s="5">
        <f t="shared" si="1"/>
        <v>26.994</v>
      </c>
    </row>
    <row r="6" spans="1:11">
      <c r="A6" s="1" t="s">
        <v>27</v>
      </c>
      <c r="B6" s="1" t="s">
        <v>35</v>
      </c>
      <c r="C6" s="20" t="s">
        <v>2</v>
      </c>
      <c r="D6" s="6" t="str">
        <f t="shared" si="0"/>
        <v>Erima1082314-K</v>
      </c>
      <c r="E6" s="2">
        <v>39.99</v>
      </c>
      <c r="F6" s="2">
        <v>7</v>
      </c>
      <c r="G6" s="2">
        <v>2</v>
      </c>
      <c r="H6" s="5">
        <f t="shared" si="1"/>
        <v>23.994</v>
      </c>
    </row>
    <row r="7" spans="1:11">
      <c r="A7" s="1" t="s">
        <v>27</v>
      </c>
      <c r="B7" s="1" t="s">
        <v>36</v>
      </c>
      <c r="C7" s="20" t="s">
        <v>3</v>
      </c>
      <c r="D7" s="6" t="str">
        <f t="shared" si="0"/>
        <v>Erima1082323-D</v>
      </c>
      <c r="E7" s="2">
        <v>44.99</v>
      </c>
      <c r="F7" s="2">
        <v>7</v>
      </c>
      <c r="G7" s="2">
        <v>2</v>
      </c>
      <c r="H7" s="5">
        <f t="shared" si="1"/>
        <v>26.994</v>
      </c>
    </row>
    <row r="8" spans="1:11">
      <c r="A8" s="1" t="s">
        <v>27</v>
      </c>
      <c r="B8" s="1" t="s">
        <v>37</v>
      </c>
      <c r="C8" s="20" t="s">
        <v>38</v>
      </c>
      <c r="D8" s="6" t="str">
        <f t="shared" si="0"/>
        <v>Erima1072305-H</v>
      </c>
      <c r="E8" s="2">
        <v>74.989999999999995</v>
      </c>
      <c r="F8" s="2">
        <v>7</v>
      </c>
      <c r="G8" s="2">
        <v>2</v>
      </c>
      <c r="H8" s="5">
        <f t="shared" si="1"/>
        <v>44.993999999999993</v>
      </c>
    </row>
    <row r="9" spans="1:11">
      <c r="A9" s="1" t="s">
        <v>27</v>
      </c>
      <c r="B9" s="1" t="s">
        <v>39</v>
      </c>
      <c r="C9" s="20" t="s">
        <v>40</v>
      </c>
      <c r="D9" s="6" t="str">
        <f t="shared" si="0"/>
        <v>Erima1072305-K</v>
      </c>
      <c r="E9" s="2">
        <v>69.989999999999995</v>
      </c>
      <c r="F9" s="2">
        <v>7</v>
      </c>
      <c r="G9" s="2">
        <v>2</v>
      </c>
      <c r="H9" s="5">
        <f t="shared" si="1"/>
        <v>41.993999999999993</v>
      </c>
    </row>
    <row r="10" spans="1:11">
      <c r="A10" s="1" t="s">
        <v>27</v>
      </c>
      <c r="B10" s="1" t="s">
        <v>41</v>
      </c>
      <c r="C10" s="20" t="s">
        <v>42</v>
      </c>
      <c r="D10" s="6" t="str">
        <f t="shared" si="0"/>
        <v>Erima1072314-D</v>
      </c>
      <c r="E10" s="2">
        <v>74.989999999999995</v>
      </c>
      <c r="F10" s="2">
        <v>7</v>
      </c>
      <c r="G10" s="2">
        <v>2</v>
      </c>
      <c r="H10" s="5">
        <f t="shared" si="1"/>
        <v>44.993999999999993</v>
      </c>
    </row>
    <row r="11" spans="1:11">
      <c r="A11" s="1" t="s">
        <v>27</v>
      </c>
      <c r="B11" s="1" t="s">
        <v>43</v>
      </c>
      <c r="C11" s="20" t="s">
        <v>44</v>
      </c>
      <c r="D11" s="6" t="str">
        <f t="shared" si="0"/>
        <v>Erima1112305-H</v>
      </c>
      <c r="E11" s="2">
        <v>49.99</v>
      </c>
      <c r="F11" s="2">
        <v>7</v>
      </c>
      <c r="G11" s="2">
        <v>2</v>
      </c>
      <c r="H11" s="5">
        <f t="shared" si="1"/>
        <v>29.994</v>
      </c>
    </row>
    <row r="12" spans="1:11">
      <c r="A12" s="1" t="s">
        <v>27</v>
      </c>
      <c r="B12" s="1" t="s">
        <v>45</v>
      </c>
      <c r="C12" s="20" t="s">
        <v>46</v>
      </c>
      <c r="D12" s="6" t="str">
        <f t="shared" si="0"/>
        <v>Erima1112314-D</v>
      </c>
      <c r="E12" s="2">
        <v>49.99</v>
      </c>
      <c r="F12" s="2">
        <v>7</v>
      </c>
      <c r="G12" s="2">
        <v>2</v>
      </c>
      <c r="H12" s="5">
        <f t="shared" si="1"/>
        <v>29.994</v>
      </c>
    </row>
    <row r="13" spans="1:11">
      <c r="A13" s="1" t="s">
        <v>27</v>
      </c>
      <c r="B13" s="1" t="s">
        <v>47</v>
      </c>
      <c r="C13" s="20" t="s">
        <v>48</v>
      </c>
      <c r="D13" s="6" t="str">
        <f t="shared" si="0"/>
        <v>Erima1082305-D</v>
      </c>
      <c r="E13" s="2">
        <v>44.99</v>
      </c>
      <c r="F13" s="2">
        <v>7</v>
      </c>
      <c r="G13" s="2">
        <v>2</v>
      </c>
      <c r="H13" s="5">
        <f t="shared" si="1"/>
        <v>26.994</v>
      </c>
    </row>
    <row r="14" spans="1:11">
      <c r="A14" s="1" t="s">
        <v>27</v>
      </c>
      <c r="B14" s="1" t="s">
        <v>49</v>
      </c>
      <c r="C14" s="20" t="s">
        <v>50</v>
      </c>
      <c r="D14" s="6" t="str">
        <f t="shared" si="0"/>
        <v>Erima1012314-D</v>
      </c>
      <c r="E14" s="2">
        <v>79.989999999999995</v>
      </c>
      <c r="F14" s="2">
        <v>7</v>
      </c>
      <c r="G14" s="2">
        <v>2</v>
      </c>
      <c r="H14" s="5">
        <f t="shared" si="1"/>
        <v>47.993999999999993</v>
      </c>
    </row>
    <row r="15" spans="1:11">
      <c r="A15" s="1" t="s">
        <v>27</v>
      </c>
      <c r="B15" s="1" t="s">
        <v>51</v>
      </c>
      <c r="C15" s="20" t="s">
        <v>52</v>
      </c>
      <c r="D15" s="6" t="str">
        <f t="shared" si="0"/>
        <v>Erima1012305-H</v>
      </c>
      <c r="E15" s="2">
        <v>79.989999999999995</v>
      </c>
      <c r="F15" s="2">
        <v>7</v>
      </c>
      <c r="G15" s="2">
        <v>2</v>
      </c>
      <c r="H15" s="5">
        <f t="shared" si="1"/>
        <v>47.993999999999993</v>
      </c>
    </row>
    <row r="16" spans="1:11">
      <c r="A16" s="1" t="s">
        <v>27</v>
      </c>
      <c r="B16" s="1" t="s">
        <v>53</v>
      </c>
      <c r="C16" s="20" t="s">
        <v>0</v>
      </c>
      <c r="D16" s="6" t="str">
        <f t="shared" si="0"/>
        <v>Erima1012305-K</v>
      </c>
      <c r="E16" s="2">
        <v>69.989999999999995</v>
      </c>
      <c r="F16" s="2">
        <v>7</v>
      </c>
      <c r="G16" s="2">
        <v>2</v>
      </c>
      <c r="H16" s="5">
        <f t="shared" si="1"/>
        <v>41.993999999999993</v>
      </c>
    </row>
    <row r="17" spans="1:8">
      <c r="A17" s="1" t="s">
        <v>27</v>
      </c>
      <c r="B17" s="1" t="s">
        <v>54</v>
      </c>
      <c r="C17" s="20" t="s">
        <v>55</v>
      </c>
      <c r="D17" s="6" t="str">
        <f t="shared" si="0"/>
        <v>Erima1102308-H/K</v>
      </c>
      <c r="E17" s="2">
        <v>49.99</v>
      </c>
      <c r="F17" s="2">
        <v>0</v>
      </c>
      <c r="G17" s="2">
        <v>0</v>
      </c>
      <c r="H17" s="5">
        <f t="shared" si="1"/>
        <v>29.994</v>
      </c>
    </row>
    <row r="18" spans="1:8">
      <c r="A18" s="1" t="s">
        <v>27</v>
      </c>
      <c r="B18" s="1" t="s">
        <v>56</v>
      </c>
      <c r="C18" s="20" t="s">
        <v>57</v>
      </c>
      <c r="D18" s="6" t="str">
        <f t="shared" si="0"/>
        <v>Erima1102310-D/K</v>
      </c>
      <c r="E18" s="2">
        <v>49.99</v>
      </c>
      <c r="F18" s="2">
        <v>0</v>
      </c>
      <c r="G18" s="2">
        <v>0</v>
      </c>
      <c r="H18" s="5">
        <f t="shared" si="1"/>
        <v>29.994</v>
      </c>
    </row>
    <row r="19" spans="1:8">
      <c r="A19" s="1" t="s">
        <v>27</v>
      </c>
      <c r="B19" s="1" t="s">
        <v>58</v>
      </c>
      <c r="C19" s="20" t="s">
        <v>59</v>
      </c>
      <c r="D19" s="6" t="str">
        <f t="shared" si="0"/>
        <v>Erima1102309-H/L</v>
      </c>
      <c r="E19" s="2">
        <v>49.99</v>
      </c>
      <c r="F19" s="2">
        <v>0</v>
      </c>
      <c r="G19" s="2">
        <v>0</v>
      </c>
      <c r="H19" s="5">
        <f t="shared" si="1"/>
        <v>29.994</v>
      </c>
    </row>
    <row r="20" spans="1:8">
      <c r="A20" s="1" t="s">
        <v>27</v>
      </c>
      <c r="B20" s="1" t="s">
        <v>60</v>
      </c>
      <c r="C20" s="20" t="s">
        <v>4</v>
      </c>
      <c r="D20" s="6" t="str">
        <f t="shared" si="0"/>
        <v>Erima1102305-H</v>
      </c>
      <c r="E20" s="2">
        <v>49.99</v>
      </c>
      <c r="F20" s="2">
        <v>0</v>
      </c>
      <c r="G20" s="2">
        <v>0</v>
      </c>
      <c r="H20" s="5">
        <f t="shared" si="1"/>
        <v>29.994</v>
      </c>
    </row>
    <row r="21" spans="1:8">
      <c r="A21" s="1" t="s">
        <v>27</v>
      </c>
      <c r="B21" s="1" t="s">
        <v>61</v>
      </c>
      <c r="C21" s="20" t="s">
        <v>5</v>
      </c>
      <c r="D21" s="6" t="str">
        <f t="shared" si="0"/>
        <v>Erima1102305-K</v>
      </c>
      <c r="E21" s="2">
        <v>44.99</v>
      </c>
      <c r="F21" s="2">
        <v>0</v>
      </c>
      <c r="G21" s="2">
        <v>0</v>
      </c>
      <c r="H21" s="5">
        <f t="shared" si="1"/>
        <v>26.994</v>
      </c>
    </row>
    <row r="22" spans="1:8">
      <c r="A22" s="1" t="s">
        <v>27</v>
      </c>
      <c r="B22" s="1" t="s">
        <v>62</v>
      </c>
      <c r="C22" s="20" t="s">
        <v>6</v>
      </c>
      <c r="D22" s="6" t="str">
        <f t="shared" si="0"/>
        <v>Erima1102310-D</v>
      </c>
      <c r="E22" s="2">
        <v>49.99</v>
      </c>
      <c r="F22" s="2">
        <v>0</v>
      </c>
      <c r="G22" s="2">
        <v>0</v>
      </c>
      <c r="H22" s="5">
        <f t="shared" si="1"/>
        <v>29.994</v>
      </c>
    </row>
    <row r="23" spans="1:8">
      <c r="A23" s="1" t="s">
        <v>27</v>
      </c>
      <c r="B23" s="1" t="s">
        <v>63</v>
      </c>
      <c r="C23" s="20" t="s">
        <v>64</v>
      </c>
      <c r="D23" s="6" t="str">
        <f t="shared" si="0"/>
        <v>Erima1152301-D</v>
      </c>
      <c r="E23" s="2">
        <v>39.99</v>
      </c>
      <c r="F23" s="2">
        <v>0</v>
      </c>
      <c r="G23" s="2">
        <v>0</v>
      </c>
      <c r="H23" s="5">
        <f t="shared" si="1"/>
        <v>23.994</v>
      </c>
    </row>
    <row r="24" spans="1:8">
      <c r="A24" s="1" t="s">
        <v>27</v>
      </c>
      <c r="B24" s="1" t="s">
        <v>65</v>
      </c>
      <c r="C24" s="21" t="s">
        <v>66</v>
      </c>
      <c r="D24" s="6" t="str">
        <f t="shared" si="0"/>
        <v>Erima1162301-H</v>
      </c>
      <c r="E24" s="2">
        <v>39.99</v>
      </c>
      <c r="F24" s="2">
        <v>0</v>
      </c>
      <c r="G24" s="2">
        <v>0</v>
      </c>
      <c r="H24" s="5">
        <f>E24*1</f>
        <v>39.99</v>
      </c>
    </row>
    <row r="25" spans="1:8">
      <c r="A25" s="6" t="s">
        <v>69</v>
      </c>
      <c r="B25" s="27" t="s">
        <v>71</v>
      </c>
      <c r="C25" s="21" t="s">
        <v>70</v>
      </c>
      <c r="D25" s="6" t="str">
        <f t="shared" si="0"/>
        <v>ZintgrafMütze dunkelblau</v>
      </c>
      <c r="E25" s="2">
        <v>8.5</v>
      </c>
      <c r="F25" s="2">
        <v>0</v>
      </c>
      <c r="G25" s="2">
        <v>0</v>
      </c>
      <c r="H25" s="5">
        <f>E25*1</f>
        <v>8.5</v>
      </c>
    </row>
    <row r="26" spans="1:8">
      <c r="A26" s="6"/>
      <c r="B26" s="1"/>
      <c r="C26" s="21"/>
      <c r="D26" s="6"/>
      <c r="E26" s="2"/>
      <c r="F26" s="2"/>
      <c r="G26" s="2"/>
      <c r="H26" s="5"/>
    </row>
    <row r="27" spans="1:8">
      <c r="A27" s="6"/>
      <c r="B27" s="1"/>
      <c r="C27" s="21"/>
      <c r="D27" s="6"/>
      <c r="E27" s="2"/>
      <c r="F27" s="2"/>
      <c r="G27" s="2"/>
      <c r="H27" s="5"/>
    </row>
    <row r="28" spans="1:8">
      <c r="A28" s="6"/>
      <c r="B28" s="1"/>
      <c r="C28" s="21"/>
      <c r="D28" s="6"/>
      <c r="E28" s="2"/>
      <c r="F28" s="2"/>
      <c r="G28" s="2"/>
      <c r="H28" s="5"/>
    </row>
    <row r="29" spans="1:8">
      <c r="A29" s="6"/>
      <c r="B29" s="1"/>
      <c r="C29" s="21"/>
      <c r="D29" s="6"/>
      <c r="E29" s="2"/>
      <c r="F29" s="2"/>
      <c r="G29" s="2"/>
      <c r="H29" s="5"/>
    </row>
    <row r="30" spans="1:8">
      <c r="A30" s="6"/>
      <c r="B30" s="1"/>
      <c r="C30" s="21"/>
      <c r="D30" s="6"/>
      <c r="E30" s="2"/>
      <c r="F30" s="2"/>
      <c r="G30" s="2"/>
      <c r="H30" s="5"/>
    </row>
    <row r="31" spans="1:8">
      <c r="A31" s="6"/>
      <c r="B31" s="1"/>
      <c r="C31" s="21"/>
      <c r="D31" s="6"/>
      <c r="E31" s="2"/>
      <c r="F31" s="2"/>
      <c r="G31" s="2"/>
      <c r="H31" s="5"/>
    </row>
    <row r="32" spans="1:8">
      <c r="A32" s="6"/>
      <c r="B32" s="1"/>
      <c r="C32" s="21"/>
      <c r="D32" s="6"/>
      <c r="E32" s="2"/>
      <c r="F32" s="2"/>
      <c r="G32" s="2"/>
      <c r="H32" s="5"/>
    </row>
  </sheetData>
  <sheetProtection selectLockedCells="1" selectUnlockedCell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Bestellung</vt:lpstr>
      <vt:lpstr>Setup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Blum</dc:creator>
  <cp:lastModifiedBy>Claudia Titze</cp:lastModifiedBy>
  <dcterms:created xsi:type="dcterms:W3CDTF">2019-04-29T18:01:03Z</dcterms:created>
  <dcterms:modified xsi:type="dcterms:W3CDTF">2023-10-26T11:36:46Z</dcterms:modified>
</cp:coreProperties>
</file>